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170" windowHeight="9825" activeTab="0"/>
  </bookViews>
  <sheets>
    <sheet name="Acrolein-Travel Emissions Data" sheetId="1" r:id="rId1"/>
    <sheet name="Acrolein Model Res-TravelTrain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<sst xmlns="http://schemas.openxmlformats.org/spreadsheetml/2006/main" count="58" uniqueCount="52">
  <si>
    <t>File Name</t>
  </si>
  <si>
    <t>X</t>
  </si>
  <si>
    <t>Y</t>
  </si>
  <si>
    <r>
      <t>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</si>
  <si>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(m)</t>
  </si>
  <si>
    <t>NCRA_SR03-300_DPM_TRAV_ANN_SE-NW Bound</t>
  </si>
  <si>
    <t>Run #</t>
  </si>
  <si>
    <t>Max Result</t>
  </si>
  <si>
    <t>(ft)</t>
  </si>
  <si>
    <t>REL</t>
  </si>
  <si>
    <t>13a</t>
  </si>
  <si>
    <t>Averaging Time</t>
  </si>
  <si>
    <t>Annual</t>
  </si>
  <si>
    <t>13b</t>
  </si>
  <si>
    <t>HI</t>
  </si>
  <si>
    <t>(unitless)</t>
  </si>
  <si>
    <t>1-hr</t>
  </si>
  <si>
    <t>Distance from track</t>
  </si>
  <si>
    <t>NCRA_SR03-300_DPM_TRAV_1-Hr_SE-NW Bound</t>
  </si>
  <si>
    <t>Engine Load Factor</t>
  </si>
  <si>
    <t>Factored HP</t>
  </si>
  <si>
    <t>Time to travel 450 meters at 30 mph</t>
  </si>
  <si>
    <t>Daily hrs of operation in 450 meter segment</t>
  </si>
  <si>
    <t>Annual hrs of operation in 450 meter segment</t>
  </si>
  <si>
    <t>Hourly Emissions</t>
  </si>
  <si>
    <t>Annual Emissions</t>
  </si>
  <si>
    <t>Train</t>
  </si>
  <si>
    <t>Travel Destinations</t>
  </si>
  <si>
    <t>Max No. of cars</t>
  </si>
  <si>
    <t>No of Gen Sets</t>
  </si>
  <si>
    <t>HP Potential</t>
  </si>
  <si>
    <t>Trips/day (loaded + unloaded)</t>
  </si>
  <si>
    <t>Trips/yr (loaded + unloaded)</t>
  </si>
  <si>
    <t>Loaded</t>
  </si>
  <si>
    <t>Unloaded</t>
  </si>
  <si>
    <t>Ave</t>
  </si>
  <si>
    <t>(Sec)</t>
  </si>
  <si>
    <t>(hr/day)</t>
  </si>
  <si>
    <t>(hr/yr)</t>
  </si>
  <si>
    <t>(g/s)</t>
  </si>
  <si>
    <t>Redwood to Willits</t>
  </si>
  <si>
    <t>Lombard to Redwood</t>
  </si>
  <si>
    <t>Lombard to Willits</t>
  </si>
  <si>
    <t>Lombard to Santa Rosa</t>
  </si>
  <si>
    <t>Notes:</t>
  </si>
  <si>
    <t>2)  The maximum emissions at a single location occurs between Lombard and Santa Rosa were there is a maximum of overlapping operations (trains 2, 3, &amp; 4)</t>
  </si>
  <si>
    <r>
      <t>Maximum (g/s)</t>
    </r>
    <r>
      <rPr>
        <vertAlign val="superscript"/>
        <sz val="10"/>
        <rFont val="Arial"/>
        <family val="2"/>
      </rPr>
      <t>2</t>
    </r>
  </si>
  <si>
    <r>
      <t>Unitized Maximum (g/s-m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3</t>
    </r>
  </si>
  <si>
    <r>
      <t>Acrolein Emission Factor (g/bhp-hr)</t>
    </r>
    <r>
      <rPr>
        <vertAlign val="superscript"/>
        <sz val="10"/>
        <rFont val="Arial"/>
        <family val="2"/>
      </rPr>
      <t>1</t>
    </r>
  </si>
  <si>
    <r>
      <t>3)  Totals (g/s-m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 are based on a 450 m by 9 m area that is used for modeling the concentrations as an area source (approximately 1/4 mile of track).</t>
    </r>
  </si>
  <si>
    <t>1)  Acrolein emission rate based on U.S. Environmental Protection Agency. Documentation For Aircraft, Commercial Marine Vessel, Locomotive, and Other Nonroad Components of the National Emissions Inventory, Volume I - Methodology. Emission Factor and Inventory Group, Emissions Monitoring and analysis Division.  November 11, 2002. (ftp://ftp.epa.gov/EmisInventory/draftnei99ver3/haps/documentation/nonroad/)</t>
  </si>
  <si>
    <t xml:space="preserve">As provided in the National Emissions Inventory, acrolein is 0.3% of the VOC emissions.   The VOC emission rate for the N-ViroMotive locomotive engine set is 0.06 g/bhp-hr.  Therefore, an emission rate for acrolein is caculated as 0.003 x 0.06 g/bhp-hr = 0.00018 g-bhp-hr.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</si>
</sst>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000"/>
    <numFmt numFmtId="167" formatCode="0.000000"/>
    <numFmt numFmtId="168" formatCode="0.0000"/>
    <numFmt numFmtId="169" formatCode="0.0"/>
    <numFmt numFmtId="170" formatCode="0.000000000"/>
    <numFmt numFmtId="171" formatCode="0.00000000"/>
    <numFmt numFmtId="172" formatCode="#,##0.0000"/>
    <numFmt numFmtId="173" formatCode="0.00000000000000"/>
    <numFmt numFmtId="174" formatCode="0.0000000000000"/>
    <numFmt numFmtId="175" formatCode="0.000000000000"/>
    <numFmt numFmtId="176" formatCode="0.00000000000"/>
    <numFmt numFmtId="177" formatCode="0.0000000000"/>
    <numFmt numFmtId="178" formatCode="0.0E+00"/>
    <numFmt numFmtId="179" formatCode="0E+0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9" fontId="0" fillId="0" borderId="0" xfId="0" applyNumberFormat="1" applyFill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9" fontId="0" fillId="0" borderId="0" xfId="21" applyFill="1" applyAlignment="1">
      <alignment/>
    </xf>
    <xf numFmtId="1" fontId="0" fillId="0" borderId="0" xfId="21" applyNumberFormat="1" applyFill="1" applyAlignment="1">
      <alignment/>
    </xf>
    <xf numFmtId="2" fontId="0" fillId="0" borderId="0" xfId="0" applyNumberFormat="1" applyFill="1" applyAlignment="1">
      <alignment horizontal="center"/>
    </xf>
    <xf numFmtId="11" fontId="0" fillId="0" borderId="0" xfId="0" applyNumberFormat="1" applyFill="1" applyAlignment="1">
      <alignment horizontal="center"/>
    </xf>
    <xf numFmtId="0" fontId="4" fillId="0" borderId="0" xfId="0" applyFont="1" applyBorder="1" applyAlignment="1">
      <alignment/>
    </xf>
    <xf numFmtId="11" fontId="4" fillId="0" borderId="0" xfId="0" applyNumberFormat="1" applyFont="1" applyFill="1" applyAlignment="1">
      <alignment horizontal="center"/>
    </xf>
    <xf numFmtId="2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left" wrapText="1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IR%20July%202008\Air%20report\Appendix%20F\B-4_NCRA%20Acrolein%20Emissions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rolein-Idling Emissions Data"/>
      <sheetName val="Acrolein-Travel Emissions Data"/>
    </sheetNames>
    <sheetDataSet>
      <sheetData sheetId="0">
        <row r="7">
          <cell r="C7">
            <v>0.00017999999999999998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6"/>
  <sheetViews>
    <sheetView tabSelected="1" workbookViewId="0" topLeftCell="A1">
      <selection activeCell="B18" sqref="B18"/>
    </sheetView>
  </sheetViews>
  <sheetFormatPr defaultColWidth="9.140625" defaultRowHeight="12.75"/>
  <cols>
    <col min="2" max="2" width="5.421875" style="0" customWidth="1"/>
    <col min="3" max="3" width="20.421875" style="0" customWidth="1"/>
    <col min="4" max="5" width="7.8515625" style="0" customWidth="1"/>
    <col min="6" max="6" width="8.57421875" style="0" customWidth="1"/>
    <col min="7" max="7" width="10.57421875" style="0" customWidth="1"/>
    <col min="8" max="8" width="10.421875" style="0" customWidth="1"/>
    <col min="9" max="9" width="7.421875" style="0" bestFit="1" customWidth="1"/>
    <col min="11" max="11" width="4.57421875" style="0" bestFit="1" customWidth="1"/>
    <col min="12" max="12" width="7.421875" style="0" bestFit="1" customWidth="1"/>
    <col min="14" max="14" width="6.7109375" style="0" customWidth="1"/>
    <col min="15" max="17" width="12.421875" style="0" customWidth="1"/>
    <col min="18" max="19" width="10.57421875" style="0" customWidth="1"/>
    <col min="21" max="21" width="15.421875" style="0" customWidth="1"/>
  </cols>
  <sheetData>
    <row r="1" spans="2:19" ht="54" customHeight="1">
      <c r="B1" s="6"/>
      <c r="C1" s="6"/>
      <c r="D1" s="6"/>
      <c r="E1" s="6"/>
      <c r="F1" s="6"/>
      <c r="G1" s="6"/>
      <c r="H1" s="6"/>
      <c r="I1" s="18" t="s">
        <v>19</v>
      </c>
      <c r="J1" s="18"/>
      <c r="K1" s="18"/>
      <c r="L1" s="18" t="s">
        <v>20</v>
      </c>
      <c r="M1" s="18"/>
      <c r="N1" s="18"/>
      <c r="O1" s="7" t="s">
        <v>21</v>
      </c>
      <c r="P1" s="7" t="s">
        <v>22</v>
      </c>
      <c r="Q1" s="7" t="s">
        <v>23</v>
      </c>
      <c r="R1" s="7" t="s">
        <v>24</v>
      </c>
      <c r="S1" s="7" t="s">
        <v>25</v>
      </c>
    </row>
    <row r="2" spans="2:19" ht="38.25">
      <c r="B2" s="8" t="s">
        <v>26</v>
      </c>
      <c r="C2" s="8" t="s">
        <v>27</v>
      </c>
      <c r="D2" s="9" t="s">
        <v>28</v>
      </c>
      <c r="E2" s="9" t="s">
        <v>29</v>
      </c>
      <c r="F2" s="9" t="s">
        <v>30</v>
      </c>
      <c r="G2" s="9" t="s">
        <v>31</v>
      </c>
      <c r="H2" s="9" t="s">
        <v>32</v>
      </c>
      <c r="I2" s="8" t="s">
        <v>33</v>
      </c>
      <c r="J2" s="8" t="s">
        <v>34</v>
      </c>
      <c r="K2" s="8" t="s">
        <v>35</v>
      </c>
      <c r="L2" s="8" t="s">
        <v>33</v>
      </c>
      <c r="M2" s="8" t="s">
        <v>34</v>
      </c>
      <c r="N2" s="8" t="s">
        <v>35</v>
      </c>
      <c r="O2" s="10" t="s">
        <v>36</v>
      </c>
      <c r="P2" s="10" t="s">
        <v>37</v>
      </c>
      <c r="Q2" s="10" t="s">
        <v>38</v>
      </c>
      <c r="R2" s="10" t="s">
        <v>39</v>
      </c>
      <c r="S2" s="10" t="s">
        <v>39</v>
      </c>
    </row>
    <row r="3" spans="2:19" ht="12.75">
      <c r="B3">
        <v>1</v>
      </c>
      <c r="C3" t="s">
        <v>40</v>
      </c>
      <c r="D3">
        <v>10</v>
      </c>
      <c r="E3">
        <v>1</v>
      </c>
      <c r="F3">
        <v>2100</v>
      </c>
      <c r="G3">
        <v>2</v>
      </c>
      <c r="H3">
        <v>624</v>
      </c>
      <c r="I3" s="11">
        <v>0.6</v>
      </c>
      <c r="J3" s="11">
        <v>0.4</v>
      </c>
      <c r="K3" s="11">
        <f>AVERAGE(I3:J3)</f>
        <v>0.5</v>
      </c>
      <c r="L3" s="12">
        <f aca="true" t="shared" si="0" ref="L3:M6">$F3*I3</f>
        <v>1260</v>
      </c>
      <c r="M3" s="12">
        <f t="shared" si="0"/>
        <v>840</v>
      </c>
      <c r="N3" s="12">
        <f>AVERAGE(L3:M3)</f>
        <v>1050</v>
      </c>
      <c r="O3" s="13">
        <f>(450/0.3048)/5280/30*3600</f>
        <v>33.55404438081603</v>
      </c>
      <c r="P3" s="13">
        <f>O3*$G3/3600</f>
        <v>0.018641135767120016</v>
      </c>
      <c r="Q3" s="13">
        <f>O3*$H3/3600</f>
        <v>5.816034359341446</v>
      </c>
      <c r="R3" s="14">
        <f>$D$10*$N3*O3/3600/3600/24</f>
        <v>2.038874224528752E-08</v>
      </c>
      <c r="S3" s="14">
        <f>$D$10*$N3*Q3/3600/8760</f>
        <v>3.485637030427236E-08</v>
      </c>
    </row>
    <row r="4" spans="2:19" ht="12.75">
      <c r="B4">
        <v>2</v>
      </c>
      <c r="C4" t="s">
        <v>41</v>
      </c>
      <c r="D4">
        <v>25</v>
      </c>
      <c r="E4">
        <v>1</v>
      </c>
      <c r="F4">
        <v>2100</v>
      </c>
      <c r="G4">
        <v>2</v>
      </c>
      <c r="H4">
        <v>624</v>
      </c>
      <c r="I4" s="11">
        <v>0.6</v>
      </c>
      <c r="J4" s="11">
        <v>0.4</v>
      </c>
      <c r="K4" s="11">
        <f>AVERAGE(I4:J4)</f>
        <v>0.5</v>
      </c>
      <c r="L4" s="12">
        <f t="shared" si="0"/>
        <v>1260</v>
      </c>
      <c r="M4" s="12">
        <f t="shared" si="0"/>
        <v>840</v>
      </c>
      <c r="N4" s="12">
        <f>AVERAGE(L4:M4)</f>
        <v>1050</v>
      </c>
      <c r="O4" s="13">
        <f>(450/0.3048)/5280/30*3600</f>
        <v>33.55404438081603</v>
      </c>
      <c r="P4" s="13">
        <f>O4*$G4/3600</f>
        <v>0.018641135767120016</v>
      </c>
      <c r="Q4" s="13">
        <f>O4*$H4/3600</f>
        <v>5.816034359341446</v>
      </c>
      <c r="R4" s="14">
        <f>$D$10*$N4*O4/3600/3600/24</f>
        <v>2.038874224528752E-08</v>
      </c>
      <c r="S4" s="14">
        <f>$D$10*$N4*Q4/3600/8760</f>
        <v>3.485637030427236E-08</v>
      </c>
    </row>
    <row r="5" spans="2:19" ht="12.75">
      <c r="B5">
        <v>3</v>
      </c>
      <c r="C5" t="s">
        <v>42</v>
      </c>
      <c r="D5">
        <v>60</v>
      </c>
      <c r="E5">
        <v>2</v>
      </c>
      <c r="F5">
        <v>4200</v>
      </c>
      <c r="G5">
        <v>2</v>
      </c>
      <c r="H5">
        <v>624</v>
      </c>
      <c r="I5" s="11">
        <v>0.7</v>
      </c>
      <c r="J5" s="11">
        <v>0.25</v>
      </c>
      <c r="K5" s="11">
        <f>AVERAGE(I5:J5)</f>
        <v>0.475</v>
      </c>
      <c r="L5" s="12">
        <f t="shared" si="0"/>
        <v>2940</v>
      </c>
      <c r="M5" s="12">
        <f t="shared" si="0"/>
        <v>1050</v>
      </c>
      <c r="N5" s="12">
        <f>AVERAGE(L5:M5)</f>
        <v>1995</v>
      </c>
      <c r="O5" s="13">
        <f>(450/0.3048)/5280/30*3600</f>
        <v>33.55404438081603</v>
      </c>
      <c r="P5" s="13">
        <f>O5*$G5/3600</f>
        <v>0.018641135767120016</v>
      </c>
      <c r="Q5" s="13">
        <f>O5*$H5/3600</f>
        <v>5.816034359341446</v>
      </c>
      <c r="R5" s="14">
        <f>$D$10*$N5*O5/3600/3600/24</f>
        <v>3.873861026604628E-08</v>
      </c>
      <c r="S5" s="14">
        <f>$D$10*$N5*Q5/3600/8760</f>
        <v>6.622710357811747E-08</v>
      </c>
    </row>
    <row r="6" spans="2:19" ht="12.75">
      <c r="B6">
        <v>4</v>
      </c>
      <c r="C6" t="s">
        <v>43</v>
      </c>
      <c r="D6">
        <v>60</v>
      </c>
      <c r="E6">
        <v>2</v>
      </c>
      <c r="F6">
        <v>4200</v>
      </c>
      <c r="G6">
        <v>2</v>
      </c>
      <c r="H6">
        <v>624</v>
      </c>
      <c r="I6" s="11">
        <v>0.4</v>
      </c>
      <c r="J6" s="11">
        <v>0.25</v>
      </c>
      <c r="K6" s="11">
        <f>AVERAGE(I6:J6)</f>
        <v>0.325</v>
      </c>
      <c r="L6" s="12">
        <f t="shared" si="0"/>
        <v>1680</v>
      </c>
      <c r="M6" s="12">
        <f t="shared" si="0"/>
        <v>1050</v>
      </c>
      <c r="N6" s="12">
        <f>AVERAGE(L6:M6)</f>
        <v>1365</v>
      </c>
      <c r="O6" s="13">
        <f>(450/0.3048)/5280/30*3600</f>
        <v>33.55404438081603</v>
      </c>
      <c r="P6" s="13">
        <f>O6*$G6/3600</f>
        <v>0.018641135767120016</v>
      </c>
      <c r="Q6" s="13">
        <f>O6*$H6/3600</f>
        <v>5.816034359341446</v>
      </c>
      <c r="R6" s="14">
        <f>$D$10*$N6*O6/3600/3600/24</f>
        <v>2.6505364918873774E-08</v>
      </c>
      <c r="S6" s="14">
        <f>$D$10*$N6*Q6/3600/8760</f>
        <v>4.531328139555407E-08</v>
      </c>
    </row>
    <row r="7" spans="15:20" ht="14.25">
      <c r="O7" s="3"/>
      <c r="P7" s="3"/>
      <c r="Q7" s="3"/>
      <c r="R7" s="14">
        <f>R4+R5+R6</f>
        <v>8.563271743020757E-08</v>
      </c>
      <c r="S7" s="14">
        <f>S4+S5+S6</f>
        <v>1.463967552779439E-07</v>
      </c>
      <c r="T7" t="s">
        <v>46</v>
      </c>
    </row>
    <row r="8" spans="2:20" ht="14.25">
      <c r="B8" s="6"/>
      <c r="C8" s="6"/>
      <c r="D8" s="6"/>
      <c r="E8" s="6"/>
      <c r="F8" s="6"/>
      <c r="G8" s="6"/>
      <c r="H8" s="6"/>
      <c r="I8" s="15"/>
      <c r="J8" s="15"/>
      <c r="K8" s="15"/>
      <c r="L8" s="15"/>
      <c r="M8" s="15"/>
      <c r="N8" s="15"/>
      <c r="O8" s="3"/>
      <c r="P8" s="3"/>
      <c r="Q8" s="3"/>
      <c r="R8" s="16">
        <f>R7/450/9</f>
        <v>2.1143880846964832E-11</v>
      </c>
      <c r="S8" s="16">
        <f>S7/450/9</f>
        <v>3.614734698220837E-11</v>
      </c>
      <c r="T8" t="s">
        <v>47</v>
      </c>
    </row>
    <row r="9" ht="14.25">
      <c r="D9" t="s">
        <v>48</v>
      </c>
    </row>
    <row r="10" spans="4:14" ht="12.75">
      <c r="D10">
        <f>'[1]Acrolein-Idling Emissions Data'!C7</f>
        <v>0.00017999999999999998</v>
      </c>
      <c r="N10" s="17"/>
    </row>
    <row r="12" ht="12.75">
      <c r="B12" t="s">
        <v>44</v>
      </c>
    </row>
    <row r="13" spans="2:16" ht="39" customHeight="1">
      <c r="B13" s="19" t="s">
        <v>50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2:16" ht="24.75" customHeight="1">
      <c r="B14" s="20" t="s">
        <v>51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</row>
    <row r="15" ht="12.75">
      <c r="B15" t="s">
        <v>45</v>
      </c>
    </row>
    <row r="16" ht="14.25">
      <c r="B16" t="s">
        <v>49</v>
      </c>
    </row>
  </sheetData>
  <mergeCells count="4">
    <mergeCell ref="L1:N1"/>
    <mergeCell ref="I1:K1"/>
    <mergeCell ref="B13:P13"/>
    <mergeCell ref="B14:P14"/>
  </mergeCells>
  <printOptions horizontalCentered="1"/>
  <pageMargins left="0.5" right="0.5" top="1" bottom="1" header="0.5" footer="0.5"/>
  <pageSetup fitToHeight="1" fitToWidth="1" horizontalDpi="600" verticalDpi="600" orientation="landscape" scale="61" r:id="rId1"/>
  <headerFooter alignWithMargins="0">
    <oddHeader>&amp;C&amp;"Arial,Bold"&amp;12Acrolein Traveling Emissions Data</oddHeader>
    <oddFooter>&amp;L&amp;9 78207/&amp;A
Appendix F-4&amp;C&amp;9Page &amp;P of &amp;N&amp;R&amp;9&amp;D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"/>
  <sheetViews>
    <sheetView workbookViewId="0" topLeftCell="A1">
      <selection activeCell="I20" sqref="I20"/>
    </sheetView>
  </sheetViews>
  <sheetFormatPr defaultColWidth="9.140625" defaultRowHeight="12.75"/>
  <cols>
    <col min="2" max="2" width="45.7109375" style="0" customWidth="1"/>
    <col min="3" max="3" width="16.28125" style="0" customWidth="1"/>
    <col min="4" max="4" width="10.421875" style="0" customWidth="1"/>
    <col min="7" max="7" width="18.57421875" style="0" customWidth="1"/>
    <col min="8" max="9" width="13.7109375" style="0" customWidth="1"/>
  </cols>
  <sheetData>
    <row r="1" spans="1:9" ht="12.75">
      <c r="A1" s="21" t="s">
        <v>6</v>
      </c>
      <c r="B1" s="21" t="s">
        <v>0</v>
      </c>
      <c r="C1" s="1" t="s">
        <v>11</v>
      </c>
      <c r="D1" s="1" t="s">
        <v>7</v>
      </c>
      <c r="E1" s="1" t="s">
        <v>1</v>
      </c>
      <c r="F1" s="1" t="s">
        <v>2</v>
      </c>
      <c r="G1" s="1" t="s">
        <v>17</v>
      </c>
      <c r="H1" s="1" t="s">
        <v>9</v>
      </c>
      <c r="I1" s="1" t="s">
        <v>14</v>
      </c>
    </row>
    <row r="2" spans="1:9" ht="14.25">
      <c r="A2" s="21"/>
      <c r="B2" s="21"/>
      <c r="C2" s="1"/>
      <c r="D2" s="1" t="s">
        <v>3</v>
      </c>
      <c r="E2" s="1" t="s">
        <v>4</v>
      </c>
      <c r="F2" s="1" t="s">
        <v>4</v>
      </c>
      <c r="G2" s="1" t="s">
        <v>8</v>
      </c>
      <c r="H2" s="1" t="s">
        <v>3</v>
      </c>
      <c r="I2" s="1" t="s">
        <v>15</v>
      </c>
    </row>
    <row r="3" spans="1:9" ht="12.75">
      <c r="A3" s="3" t="s">
        <v>10</v>
      </c>
      <c r="B3" s="3" t="s">
        <v>18</v>
      </c>
      <c r="C3" t="s">
        <v>16</v>
      </c>
      <c r="D3">
        <v>0.00011</v>
      </c>
      <c r="E3">
        <v>-176.07</v>
      </c>
      <c r="F3">
        <v>163.34</v>
      </c>
      <c r="G3" s="5">
        <f>15.4/0.3048</f>
        <v>50.5249343832021</v>
      </c>
      <c r="H3">
        <v>0.19</v>
      </c>
      <c r="I3" s="2">
        <f>D3/H3</f>
        <v>0.0005789473684210527</v>
      </c>
    </row>
    <row r="4" spans="1:9" ht="12.75">
      <c r="A4" t="s">
        <v>13</v>
      </c>
      <c r="B4" s="3" t="s">
        <v>5</v>
      </c>
      <c r="C4" s="3" t="s">
        <v>12</v>
      </c>
      <c r="D4" s="4">
        <v>3E-05</v>
      </c>
      <c r="E4" s="3">
        <v>-14.85</v>
      </c>
      <c r="F4" s="3">
        <v>27.58</v>
      </c>
      <c r="G4" s="5">
        <v>30</v>
      </c>
      <c r="H4">
        <v>0.06</v>
      </c>
      <c r="I4">
        <f>D4/H4</f>
        <v>0.0005</v>
      </c>
    </row>
  </sheetData>
  <mergeCells count="2">
    <mergeCell ref="A1:A2"/>
    <mergeCell ref="B1:B2"/>
  </mergeCells>
  <printOptions/>
  <pageMargins left="0.75" right="0.75" top="1" bottom="1" header="0.5" footer="0.5"/>
  <pageSetup fitToHeight="1" fitToWidth="1" horizontalDpi="600" verticalDpi="600" orientation="landscape" scale="85" r:id="rId1"/>
  <headerFooter alignWithMargins="0">
    <oddHeader>&amp;C&amp;"Arial,Bold"&amp;12Acrolein Model Results
Traveling Trains</oddHeader>
    <oddFooter>&amp;L&amp;9 78207/&amp;A
Appendix F-2&amp;CPage &amp;P of &amp;N&amp;R&amp;9&amp;D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Kleinfelder,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cp:lastPrinted>2008-08-12T21:15:51Z</cp:lastPrinted>
  <dcterms:created xsi:type="dcterms:W3CDTF">2008-04-17T18:40:40Z</dcterms:created>
  <dcterms:modified xsi:type="dcterms:W3CDTF">2008-08-12T21:16:22Z</dcterms:modified>
  <cp:category/>
  <cp:version/>
  <cp:contentType/>
  <cp:contentStatus/>
</cp:coreProperties>
</file>